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'Individual'!$C$4:$AC$43</definedName>
    <definedName name="_xlnm.Print_Area" localSheetId="0">'Equips 1a'!$A$1:$I$50</definedName>
    <definedName name="_xlnm.Print_Area" localSheetId="2">'Individual'!$A$1:$AC$36</definedName>
    <definedName name="Imprimir_área_IM" localSheetId="2">'Individual'!$A$1:$AC$42</definedName>
  </definedNames>
  <calcPr fullCalcOnLoad="1"/>
</workbook>
</file>

<file path=xl/sharedStrings.xml><?xml version="1.0" encoding="utf-8"?>
<sst xmlns="http://schemas.openxmlformats.org/spreadsheetml/2006/main" count="127" uniqueCount="65">
  <si>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</si>
  <si>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</si>
  <si>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</si>
  <si>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</si>
  <si>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</si>
  <si>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</si>
  <si>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</si>
  <si>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</si>
  <si>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</si>
  <si>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</si>
  <si>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</si>
  <si>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</si>
  <si>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</si>
  <si>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</si>
  <si>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</si>
  <si>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</si>
  <si>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2014-2015</t>
  </si>
  <si>
    <t>1a JOR.</t>
  </si>
  <si>
    <t>2a JOR.</t>
  </si>
  <si>
    <t>1a</t>
  </si>
  <si>
    <t>2a</t>
  </si>
  <si>
    <t>1a DVISIÓ MASCULINA</t>
  </si>
  <si>
    <t>FINAL TÍTOL - 1a JORNADA</t>
  </si>
  <si>
    <t>10-maig-15</t>
  </si>
  <si>
    <t>DIAGONAL A</t>
  </si>
  <si>
    <t>COMARCAL</t>
  </si>
  <si>
    <t>CAT FIGUERES A</t>
  </si>
  <si>
    <t>SEVEN-3 A</t>
  </si>
  <si>
    <t>SWEETRADE A</t>
  </si>
  <si>
    <t>DIAGONAL</t>
  </si>
  <si>
    <t>CLASSIFICACIÓ FINAL TÍTOL</t>
  </si>
  <si>
    <t>MOISÉS PÉREZ IBÁÑEZ</t>
  </si>
  <si>
    <t>AXEL GUIMÓ MIRANDA</t>
  </si>
  <si>
    <t>SERGI MONTAÑA LÓPEZ</t>
  </si>
  <si>
    <t>BENITO BOIRA BUISAN</t>
  </si>
  <si>
    <t>ANTONIO RUIZ RODRÍGUEZ</t>
  </si>
  <si>
    <t>MANUEL LÓPEZ ENRÍQUEZ</t>
  </si>
  <si>
    <t>SERGIO PÉREZ DÍAZ DE CERIO</t>
  </si>
  <si>
    <t>ARNAU FAJA POO</t>
  </si>
  <si>
    <t>OSCAR COLOM CANILLAS</t>
  </si>
  <si>
    <t>MIQUEL ROSAS CABEZAS</t>
  </si>
  <si>
    <t>MANEL GIMENO ALBERT</t>
  </si>
  <si>
    <t>CARLOS DOMÍNGUEZ MARTÍNEZ</t>
  </si>
  <si>
    <t>ANTONIO LÓPEZ</t>
  </si>
  <si>
    <t>NARCÍS SISTACHS TRIOLÀ</t>
  </si>
  <si>
    <t>ALBERT VIÑOLAS VÀLLEGA</t>
  </si>
  <si>
    <t>PERE SADURNÍ ESCOFET</t>
  </si>
  <si>
    <t>ALBERT ROCA FANDOS</t>
  </si>
  <si>
    <t>DAVID LÓPEZ BROSED</t>
  </si>
  <si>
    <t>FRANCISCO HERNÁNDEZ ESPINOSA</t>
  </si>
  <si>
    <t>JUAN JOSÉ BUSTO MARCOS</t>
  </si>
  <si>
    <t>ARTUR COLOMER SOLER</t>
  </si>
  <si>
    <t>RAÜL GÁLVEZ GALISTEO</t>
  </si>
  <si>
    <t>ÀLVAR CARDONA BURGUÉS</t>
  </si>
  <si>
    <t>JOAN VALL RUIZ</t>
  </si>
  <si>
    <t>FERNANDO GÓMEZ QUIRANTE</t>
  </si>
  <si>
    <t>JOVENTUT AL-VICI A</t>
  </si>
  <si>
    <t>JORDI TUBELLA MURGADAS</t>
  </si>
  <si>
    <t>JOAN CREUS MARTORI</t>
  </si>
  <si>
    <t>DAVID ANSALDO MOLINA</t>
  </si>
  <si>
    <t>31-maig-15</t>
  </si>
  <si>
    <t>FINAL TÍTOL - 2a JORNADA</t>
  </si>
  <si>
    <t>SERGIO RETAMAL ROJAS</t>
  </si>
  <si>
    <t>BORJA HERNANZ SÁNCHEZ</t>
  </si>
  <si>
    <t>JUAN MIGUEL ALBIZURI MAXIMINO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</si>
</sst>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F40" sqref="F4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21</v>
      </c>
      <c r="E5" s="21"/>
      <c r="F5" s="21"/>
      <c r="G5" s="18" t="s">
        <v>22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23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24</v>
      </c>
      <c r="D9" s="29"/>
      <c r="E9" s="30">
        <v>9</v>
      </c>
      <c r="G9" s="28" t="s">
        <v>25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26</v>
      </c>
      <c r="E11" s="30">
        <v>4</v>
      </c>
      <c r="F11" s="30"/>
      <c r="G11" s="28" t="s">
        <v>27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28</v>
      </c>
      <c r="E13" s="30">
        <v>3</v>
      </c>
      <c r="F13" s="30"/>
      <c r="G13" s="28" t="s">
        <v>56</v>
      </c>
      <c r="I13" s="30">
        <v>7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A</v>
      </c>
      <c r="E15" s="30">
        <v>4</v>
      </c>
      <c r="F15" s="30"/>
      <c r="G15" s="28" t="str">
        <f>G11</f>
        <v>SEVEN-3 A</v>
      </c>
      <c r="I15" s="30">
        <v>6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A</v>
      </c>
      <c r="E17" s="30">
        <v>8</v>
      </c>
      <c r="F17" s="30"/>
      <c r="G17" s="28" t="str">
        <f>G13</f>
        <v>JOVENTUT AL-VICI A</v>
      </c>
      <c r="I17" s="30">
        <v>2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COMARCAL</v>
      </c>
      <c r="E19" s="30">
        <v>8</v>
      </c>
      <c r="F19" s="30"/>
      <c r="G19" s="28" t="str">
        <f>C11</f>
        <v>CAT FIGUERES A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A</v>
      </c>
      <c r="E21" s="30">
        <v>1</v>
      </c>
      <c r="F21" s="30"/>
      <c r="G21" s="28" t="str">
        <f>C9</f>
        <v>DIAGONAL A</v>
      </c>
      <c r="I21" s="30">
        <v>9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COMARCAL</v>
      </c>
      <c r="E23" s="30">
        <v>9</v>
      </c>
      <c r="F23" s="30"/>
      <c r="G23" s="28" t="str">
        <f>C13</f>
        <v>SWEETRADE A</v>
      </c>
      <c r="I23" s="30">
        <v>1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JOVENTUT AL-VICI A</v>
      </c>
      <c r="E25" s="30">
        <v>2</v>
      </c>
      <c r="F25" s="30"/>
      <c r="G25" s="28" t="str">
        <f>G11</f>
        <v>SEVEN-3 A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COMARCAL</v>
      </c>
      <c r="E27" s="30">
        <v>5</v>
      </c>
      <c r="F27" s="30"/>
      <c r="G27" s="28" t="str">
        <f>G13</f>
        <v>JOVENTUT AL-VICI A</v>
      </c>
      <c r="I27" s="30">
        <v>5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A</v>
      </c>
      <c r="E29" s="30">
        <v>2</v>
      </c>
      <c r="F29" s="30"/>
      <c r="G29" s="28" t="str">
        <f>C9</f>
        <v>DIAGONAL A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A</v>
      </c>
      <c r="E31" s="30">
        <v>2</v>
      </c>
      <c r="G31" s="28" t="str">
        <f>C13</f>
        <v>SWEETRADE A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DIAGONAL A</v>
      </c>
      <c r="E33" s="30">
        <v>2</v>
      </c>
      <c r="G33" s="28" t="str">
        <f>C13</f>
        <v>SWEETRADE A</v>
      </c>
      <c r="I33" s="30">
        <v>8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JOVENTUT AL-VICI A</v>
      </c>
      <c r="E35" s="30">
        <v>9</v>
      </c>
      <c r="G35" s="28" t="str">
        <f>C11</f>
        <v>CAT FIGUERES A</v>
      </c>
      <c r="I35" s="30">
        <v>1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A</v>
      </c>
      <c r="E37" s="30">
        <v>3</v>
      </c>
      <c r="G37" s="28" t="str">
        <f>G9</f>
        <v>COMARCAL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30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17</v>
      </c>
      <c r="G44" s="52" t="s">
        <v>18</v>
      </c>
      <c r="H44" s="52" t="s">
        <v>2</v>
      </c>
    </row>
    <row r="45" spans="3:8" ht="21">
      <c r="C45" s="42" t="s">
        <v>29</v>
      </c>
      <c r="D45" s="43"/>
      <c r="E45" s="44"/>
      <c r="F45" s="45">
        <f>9+8+9+8+2</f>
        <v>36</v>
      </c>
      <c r="G45" s="53"/>
      <c r="H45" s="51">
        <f aca="true" t="shared" si="0" ref="H45:H50">SUM(F45:G45)</f>
        <v>36</v>
      </c>
    </row>
    <row r="46" spans="3:8" ht="21">
      <c r="C46" s="46" t="s">
        <v>25</v>
      </c>
      <c r="D46" s="50"/>
      <c r="E46" s="36"/>
      <c r="F46" s="45">
        <f>1+8+9+5+7</f>
        <v>30</v>
      </c>
      <c r="G46" s="53"/>
      <c r="H46" s="51">
        <f t="shared" si="0"/>
        <v>30</v>
      </c>
    </row>
    <row r="47" spans="3:8" ht="21">
      <c r="C47" s="42" t="s">
        <v>27</v>
      </c>
      <c r="D47" s="48"/>
      <c r="E47" s="49"/>
      <c r="F47" s="45">
        <f>6+6+8+2+3</f>
        <v>25</v>
      </c>
      <c r="G47" s="53"/>
      <c r="H47" s="51">
        <f t="shared" si="0"/>
        <v>25</v>
      </c>
    </row>
    <row r="48" spans="3:8" ht="21">
      <c r="C48" s="42" t="s">
        <v>56</v>
      </c>
      <c r="D48" s="43"/>
      <c r="E48" s="44"/>
      <c r="F48" s="45">
        <f>7+2+2+5+9</f>
        <v>25</v>
      </c>
      <c r="G48" s="53"/>
      <c r="H48" s="51">
        <f t="shared" si="0"/>
        <v>25</v>
      </c>
    </row>
    <row r="49" spans="3:8" ht="21">
      <c r="C49" s="42" t="s">
        <v>28</v>
      </c>
      <c r="D49" s="43"/>
      <c r="E49" s="44"/>
      <c r="F49" s="45">
        <f>3+4+1+8+8</f>
        <v>24</v>
      </c>
      <c r="G49" s="53"/>
      <c r="H49" s="51">
        <f t="shared" si="0"/>
        <v>24</v>
      </c>
    </row>
    <row r="50" spans="3:8" ht="21">
      <c r="C50" s="42" t="s">
        <v>26</v>
      </c>
      <c r="D50" s="48"/>
      <c r="E50" s="49"/>
      <c r="F50" s="45">
        <f>4+2+1+2+1</f>
        <v>10</v>
      </c>
      <c r="G50" s="53"/>
      <c r="H50" s="51">
        <f t="shared" si="0"/>
        <v>10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H5" sqref="H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21</v>
      </c>
      <c r="E5" s="21"/>
      <c r="F5" s="21"/>
      <c r="G5" s="18" t="s">
        <v>61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60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24</v>
      </c>
      <c r="D9" s="29"/>
      <c r="E9" s="30">
        <v>8</v>
      </c>
      <c r="G9" s="28" t="s">
        <v>25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26</v>
      </c>
      <c r="E11" s="30">
        <v>2</v>
      </c>
      <c r="F11" s="30"/>
      <c r="G11" s="28" t="s">
        <v>27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28</v>
      </c>
      <c r="E13" s="30">
        <v>9</v>
      </c>
      <c r="F13" s="30"/>
      <c r="G13" s="28" t="s">
        <v>56</v>
      </c>
      <c r="I13" s="30">
        <v>1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A</v>
      </c>
      <c r="E15" s="30">
        <v>6</v>
      </c>
      <c r="F15" s="30"/>
      <c r="G15" s="28" t="str">
        <f>G11</f>
        <v>SEVEN-3 A</v>
      </c>
      <c r="I15" s="30">
        <v>4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A</v>
      </c>
      <c r="E17" s="30">
        <v>9</v>
      </c>
      <c r="F17" s="30"/>
      <c r="G17" s="28" t="str">
        <f>G13</f>
        <v>JOVENTUT AL-VICI A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COMARCAL</v>
      </c>
      <c r="E19" s="30">
        <v>7</v>
      </c>
      <c r="F19" s="30"/>
      <c r="G19" s="28" t="str">
        <f>C11</f>
        <v>CAT FIGUERES A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A</v>
      </c>
      <c r="E21" s="30">
        <v>0</v>
      </c>
      <c r="F21" s="30"/>
      <c r="G21" s="28" t="str">
        <f>C9</f>
        <v>DIAGONAL A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COMARCAL</v>
      </c>
      <c r="E23" s="30">
        <v>2</v>
      </c>
      <c r="F23" s="30"/>
      <c r="G23" s="28" t="str">
        <f>C13</f>
        <v>SWEETRADE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JOVENTUT AL-VICI A</v>
      </c>
      <c r="E25" s="30">
        <v>8</v>
      </c>
      <c r="F25" s="30"/>
      <c r="G25" s="28" t="str">
        <f>G11</f>
        <v>SEVEN-3 A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COMARCAL</v>
      </c>
      <c r="E27" s="30">
        <v>9</v>
      </c>
      <c r="F27" s="30"/>
      <c r="G27" s="28" t="str">
        <f>G13</f>
        <v>JOVENTUT AL-VICI A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A</v>
      </c>
      <c r="E29" s="30">
        <v>0</v>
      </c>
      <c r="F29" s="30"/>
      <c r="G29" s="28" t="str">
        <f>C9</f>
        <v>DIAGONAL A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A</v>
      </c>
      <c r="E31" s="30">
        <v>0</v>
      </c>
      <c r="G31" s="28" t="str">
        <f>C13</f>
        <v>SWEETRADE A</v>
      </c>
      <c r="I31" s="30">
        <v>10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DIAGONAL A</v>
      </c>
      <c r="E33" s="30">
        <v>5</v>
      </c>
      <c r="G33" s="28" t="str">
        <f>C13</f>
        <v>SWEETRADE A</v>
      </c>
      <c r="I33" s="30">
        <v>5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JOVENTUT AL-VICI A</v>
      </c>
      <c r="E35" s="30">
        <v>3</v>
      </c>
      <c r="G35" s="28" t="str">
        <f>C11</f>
        <v>CAT FIGUERES A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A</v>
      </c>
      <c r="E37" s="30">
        <v>6</v>
      </c>
      <c r="G37" s="28" t="str">
        <f>G9</f>
        <v>COMARCAL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30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17</v>
      </c>
      <c r="G44" s="52" t="s">
        <v>18</v>
      </c>
      <c r="H44" s="52" t="s">
        <v>2</v>
      </c>
    </row>
    <row r="45" spans="3:8" ht="21">
      <c r="C45" s="42" t="s">
        <v>29</v>
      </c>
      <c r="D45" s="43"/>
      <c r="E45" s="44"/>
      <c r="F45" s="45">
        <f>9+8+9+8+2</f>
        <v>36</v>
      </c>
      <c r="G45" s="45">
        <f>8+9+10+10+5</f>
        <v>42</v>
      </c>
      <c r="H45" s="51">
        <f aca="true" t="shared" si="0" ref="H45:H50">SUM(F45:G45)</f>
        <v>78</v>
      </c>
    </row>
    <row r="46" spans="3:8" ht="21">
      <c r="C46" s="46" t="s">
        <v>28</v>
      </c>
      <c r="D46" s="50"/>
      <c r="E46" s="36"/>
      <c r="F46" s="45">
        <f>3+4+1+8+8</f>
        <v>24</v>
      </c>
      <c r="G46" s="45">
        <f>9+6+8+10+5</f>
        <v>38</v>
      </c>
      <c r="H46" s="51">
        <f t="shared" si="0"/>
        <v>62</v>
      </c>
    </row>
    <row r="47" spans="3:8" ht="21">
      <c r="C47" s="42" t="s">
        <v>25</v>
      </c>
      <c r="D47" s="43"/>
      <c r="E47" s="44"/>
      <c r="F47" s="45">
        <f>1+8+9+5+7</f>
        <v>30</v>
      </c>
      <c r="G47" s="45">
        <f>2+7+2+9+4</f>
        <v>24</v>
      </c>
      <c r="H47" s="51">
        <f t="shared" si="0"/>
        <v>54</v>
      </c>
    </row>
    <row r="48" spans="3:8" ht="21">
      <c r="C48" s="42" t="s">
        <v>27</v>
      </c>
      <c r="D48" s="48"/>
      <c r="E48" s="49"/>
      <c r="F48" s="45">
        <f>6+6+8+2+3</f>
        <v>25</v>
      </c>
      <c r="G48" s="45">
        <f>8+4+2+0+6</f>
        <v>20</v>
      </c>
      <c r="H48" s="51">
        <f t="shared" si="0"/>
        <v>45</v>
      </c>
    </row>
    <row r="49" spans="3:8" ht="21">
      <c r="C49" s="42" t="s">
        <v>56</v>
      </c>
      <c r="D49" s="43"/>
      <c r="E49" s="44"/>
      <c r="F49" s="45">
        <f>7+2+2+5+9</f>
        <v>25</v>
      </c>
      <c r="G49" s="45">
        <f>1+1+8+1+3</f>
        <v>14</v>
      </c>
      <c r="H49" s="51">
        <f t="shared" si="0"/>
        <v>39</v>
      </c>
    </row>
    <row r="50" spans="3:8" ht="21">
      <c r="C50" s="42" t="s">
        <v>26</v>
      </c>
      <c r="D50" s="48"/>
      <c r="E50" s="49"/>
      <c r="F50" s="45">
        <f>4+2+1+2+1</f>
        <v>10</v>
      </c>
      <c r="G50" s="45">
        <f>2+3+0+0+7</f>
        <v>12</v>
      </c>
      <c r="H50" s="51">
        <f t="shared" si="0"/>
        <v>22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90" zoomScaleNormal="90" zoomScalePageLayoutView="0" workbookViewId="0" topLeftCell="A1">
      <pane ySplit="3" topLeftCell="A11" activePane="bottomLeft" state="frozen"/>
      <selection pane="topLeft" activeCell="B1" sqref="B1"/>
      <selection pane="bottomLeft" activeCell="AC40" sqref="AC40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7" hidden="1" customWidth="1"/>
    <col min="15" max="24" width="3.625" style="57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00390625" style="9" bestFit="1" customWidth="1"/>
    <col min="29" max="29" width="10.1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4" t="s">
        <v>19</v>
      </c>
      <c r="Z3" s="4" t="s">
        <v>20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581</v>
      </c>
      <c r="C4" s="7" t="s">
        <v>31</v>
      </c>
      <c r="D4" s="7" t="s">
        <v>24</v>
      </c>
      <c r="E4" s="54">
        <v>198</v>
      </c>
      <c r="F4" s="54">
        <v>197</v>
      </c>
      <c r="G4" s="54">
        <v>210</v>
      </c>
      <c r="H4" s="54">
        <v>178</v>
      </c>
      <c r="I4" s="54">
        <v>226</v>
      </c>
      <c r="J4" s="54">
        <v>187</v>
      </c>
      <c r="K4" s="54">
        <v>194</v>
      </c>
      <c r="L4" s="54">
        <v>182</v>
      </c>
      <c r="M4" s="54">
        <v>190</v>
      </c>
      <c r="N4" s="54"/>
      <c r="O4" s="54">
        <v>264</v>
      </c>
      <c r="P4" s="54">
        <v>217</v>
      </c>
      <c r="Q4" s="54">
        <v>146</v>
      </c>
      <c r="R4" s="54">
        <v>206</v>
      </c>
      <c r="S4" s="54">
        <v>262</v>
      </c>
      <c r="T4" s="54">
        <v>257</v>
      </c>
      <c r="U4" s="54">
        <v>220</v>
      </c>
      <c r="V4" s="54">
        <v>218</v>
      </c>
      <c r="W4" s="54">
        <v>250</v>
      </c>
      <c r="X4" s="54">
        <v>190</v>
      </c>
      <c r="Y4" s="6">
        <f aca="true" t="shared" si="0" ref="Y4:Y39">SUM(E4:N4)</f>
        <v>1762</v>
      </c>
      <c r="Z4" s="6">
        <f aca="true" t="shared" si="1" ref="Z4:Z39">SUM(O4:X4)</f>
        <v>2230</v>
      </c>
      <c r="AA4" s="6">
        <f aca="true" t="shared" si="2" ref="AA4:AA30">SUM(E4:X4)</f>
        <v>3992</v>
      </c>
      <c r="AB4" s="6">
        <f aca="true" t="shared" si="3" ref="AB4:AB39">COUNT(E4:X4)</f>
        <v>19</v>
      </c>
      <c r="AC4" s="8">
        <f aca="true" t="shared" si="4" ref="AC4:AC39">(AA4/AB4)</f>
        <v>210.10526315789474</v>
      </c>
    </row>
    <row r="5" spans="1:29" ht="12.75">
      <c r="A5" s="6">
        <v>2</v>
      </c>
      <c r="B5" s="7">
        <v>673</v>
      </c>
      <c r="C5" s="7" t="s">
        <v>53</v>
      </c>
      <c r="D5" s="7" t="s">
        <v>28</v>
      </c>
      <c r="E5" s="54">
        <v>154</v>
      </c>
      <c r="F5" s="54">
        <v>197</v>
      </c>
      <c r="G5" s="54">
        <v>174</v>
      </c>
      <c r="H5" s="54">
        <v>161</v>
      </c>
      <c r="I5" s="54">
        <v>175</v>
      </c>
      <c r="J5" s="54">
        <v>245</v>
      </c>
      <c r="K5" s="54">
        <v>154</v>
      </c>
      <c r="L5" s="54">
        <v>222</v>
      </c>
      <c r="M5" s="54">
        <v>174</v>
      </c>
      <c r="N5" s="54">
        <v>165</v>
      </c>
      <c r="O5" s="54">
        <v>252</v>
      </c>
      <c r="P5" s="54">
        <v>209</v>
      </c>
      <c r="Q5" s="54">
        <v>217</v>
      </c>
      <c r="R5" s="54">
        <v>226</v>
      </c>
      <c r="S5" s="54">
        <v>258</v>
      </c>
      <c r="T5" s="54">
        <v>186</v>
      </c>
      <c r="U5" s="54">
        <v>235</v>
      </c>
      <c r="V5" s="54">
        <v>257</v>
      </c>
      <c r="W5" s="54">
        <v>185</v>
      </c>
      <c r="X5" s="54">
        <v>232</v>
      </c>
      <c r="Y5" s="6">
        <f t="shared" si="0"/>
        <v>1821</v>
      </c>
      <c r="Z5" s="6">
        <f t="shared" si="1"/>
        <v>2257</v>
      </c>
      <c r="AA5" s="6">
        <f t="shared" si="2"/>
        <v>4078</v>
      </c>
      <c r="AB5" s="6">
        <f t="shared" si="3"/>
        <v>20</v>
      </c>
      <c r="AC5" s="8">
        <f t="shared" si="4"/>
        <v>203.9</v>
      </c>
    </row>
    <row r="6" spans="1:29" ht="12.75">
      <c r="A6" s="6">
        <v>3</v>
      </c>
      <c r="B6" s="7">
        <v>802</v>
      </c>
      <c r="C6" s="7" t="s">
        <v>51</v>
      </c>
      <c r="D6" s="7" t="s">
        <v>28</v>
      </c>
      <c r="E6" s="54">
        <v>159</v>
      </c>
      <c r="F6" s="54">
        <v>160</v>
      </c>
      <c r="G6" s="54">
        <v>168</v>
      </c>
      <c r="H6" s="54">
        <v>193</v>
      </c>
      <c r="I6" s="54">
        <v>171</v>
      </c>
      <c r="J6" s="54">
        <v>188</v>
      </c>
      <c r="K6" s="54">
        <v>218</v>
      </c>
      <c r="L6" s="54">
        <v>191</v>
      </c>
      <c r="M6" s="54">
        <v>222</v>
      </c>
      <c r="N6" s="54">
        <v>243</v>
      </c>
      <c r="O6" s="54">
        <v>222</v>
      </c>
      <c r="P6" s="54">
        <v>213</v>
      </c>
      <c r="Q6" s="54">
        <v>197</v>
      </c>
      <c r="R6" s="54">
        <v>169</v>
      </c>
      <c r="S6" s="54">
        <v>237</v>
      </c>
      <c r="T6" s="54">
        <v>215</v>
      </c>
      <c r="U6" s="54">
        <v>197</v>
      </c>
      <c r="V6" s="54">
        <v>257</v>
      </c>
      <c r="W6" s="54">
        <v>217</v>
      </c>
      <c r="X6" s="54">
        <v>223</v>
      </c>
      <c r="Y6" s="6">
        <f t="shared" si="0"/>
        <v>1913</v>
      </c>
      <c r="Z6" s="6">
        <f t="shared" si="1"/>
        <v>2147</v>
      </c>
      <c r="AA6" s="6">
        <f t="shared" si="2"/>
        <v>4060</v>
      </c>
      <c r="AB6" s="6">
        <f t="shared" si="3"/>
        <v>20</v>
      </c>
      <c r="AC6" s="8">
        <f t="shared" si="4"/>
        <v>203</v>
      </c>
    </row>
    <row r="7" spans="1:29" ht="12.75">
      <c r="A7" s="6">
        <v>4</v>
      </c>
      <c r="B7" s="7">
        <v>1837</v>
      </c>
      <c r="C7" s="7" t="s">
        <v>37</v>
      </c>
      <c r="D7" s="10" t="s">
        <v>25</v>
      </c>
      <c r="E7" s="54">
        <v>160</v>
      </c>
      <c r="F7" s="54">
        <v>169</v>
      </c>
      <c r="G7" s="54">
        <v>167</v>
      </c>
      <c r="H7" s="54">
        <v>175</v>
      </c>
      <c r="I7" s="54">
        <v>200</v>
      </c>
      <c r="J7" s="54">
        <v>256</v>
      </c>
      <c r="K7" s="54">
        <v>188</v>
      </c>
      <c r="L7" s="54">
        <v>223</v>
      </c>
      <c r="M7" s="54">
        <v>189</v>
      </c>
      <c r="N7" s="54">
        <v>174</v>
      </c>
      <c r="O7" s="54">
        <v>188</v>
      </c>
      <c r="P7" s="54">
        <v>235</v>
      </c>
      <c r="Q7" s="54">
        <v>169</v>
      </c>
      <c r="R7" s="54">
        <v>233</v>
      </c>
      <c r="S7" s="54">
        <v>214</v>
      </c>
      <c r="T7" s="54">
        <v>200</v>
      </c>
      <c r="U7" s="54">
        <v>222</v>
      </c>
      <c r="V7" s="54">
        <v>268</v>
      </c>
      <c r="W7" s="54">
        <v>167</v>
      </c>
      <c r="X7" s="54">
        <v>220</v>
      </c>
      <c r="Y7" s="6">
        <f t="shared" si="0"/>
        <v>1901</v>
      </c>
      <c r="Z7" s="6">
        <f t="shared" si="1"/>
        <v>2116</v>
      </c>
      <c r="AA7" s="6">
        <f t="shared" si="2"/>
        <v>4017</v>
      </c>
      <c r="AB7" s="6">
        <f t="shared" si="3"/>
        <v>20</v>
      </c>
      <c r="AC7" s="8">
        <f t="shared" si="4"/>
        <v>200.85</v>
      </c>
    </row>
    <row r="8" spans="1:29" ht="12.75">
      <c r="A8" s="6">
        <v>5</v>
      </c>
      <c r="B8" s="7">
        <v>1248</v>
      </c>
      <c r="C8" s="7" t="s">
        <v>32</v>
      </c>
      <c r="D8" s="7" t="s">
        <v>24</v>
      </c>
      <c r="E8" s="54">
        <v>191</v>
      </c>
      <c r="F8" s="54">
        <v>171</v>
      </c>
      <c r="G8" s="54">
        <v>167</v>
      </c>
      <c r="H8" s="54">
        <v>215</v>
      </c>
      <c r="I8" s="54">
        <v>155</v>
      </c>
      <c r="J8" s="54">
        <v>174</v>
      </c>
      <c r="K8" s="54">
        <v>187</v>
      </c>
      <c r="L8" s="54">
        <v>175</v>
      </c>
      <c r="M8" s="54">
        <v>161</v>
      </c>
      <c r="N8" s="54">
        <v>168</v>
      </c>
      <c r="O8" s="54">
        <v>210</v>
      </c>
      <c r="P8" s="54">
        <v>192</v>
      </c>
      <c r="Q8" s="54">
        <v>266</v>
      </c>
      <c r="R8" s="54">
        <v>229</v>
      </c>
      <c r="S8" s="54">
        <v>197</v>
      </c>
      <c r="T8" s="54">
        <v>239</v>
      </c>
      <c r="U8" s="54">
        <v>215</v>
      </c>
      <c r="V8" s="54">
        <v>223</v>
      </c>
      <c r="W8" s="54">
        <v>247</v>
      </c>
      <c r="X8" s="54">
        <v>229</v>
      </c>
      <c r="Y8" s="6">
        <f t="shared" si="0"/>
        <v>1764</v>
      </c>
      <c r="Z8" s="6">
        <f t="shared" si="1"/>
        <v>2247</v>
      </c>
      <c r="AA8" s="6">
        <f t="shared" si="2"/>
        <v>4011</v>
      </c>
      <c r="AB8" s="6">
        <f t="shared" si="3"/>
        <v>20</v>
      </c>
      <c r="AC8" s="8">
        <f t="shared" si="4"/>
        <v>200.55</v>
      </c>
    </row>
    <row r="9" spans="1:29" ht="12.75">
      <c r="A9" s="6">
        <v>6</v>
      </c>
      <c r="B9" s="7">
        <v>1565</v>
      </c>
      <c r="C9" s="7" t="s">
        <v>33</v>
      </c>
      <c r="D9" s="7" t="s">
        <v>24</v>
      </c>
      <c r="E9" s="54">
        <v>222</v>
      </c>
      <c r="F9" s="54">
        <v>134</v>
      </c>
      <c r="G9" s="54">
        <v>198</v>
      </c>
      <c r="H9" s="54">
        <v>156</v>
      </c>
      <c r="I9" s="54">
        <v>212</v>
      </c>
      <c r="J9" s="54">
        <v>182</v>
      </c>
      <c r="K9" s="54">
        <v>181</v>
      </c>
      <c r="L9" s="54">
        <v>152</v>
      </c>
      <c r="M9" s="54">
        <v>177</v>
      </c>
      <c r="N9" s="54">
        <v>201</v>
      </c>
      <c r="O9" s="54">
        <v>141</v>
      </c>
      <c r="P9" s="54">
        <v>236</v>
      </c>
      <c r="Q9" s="54">
        <v>215</v>
      </c>
      <c r="R9" s="54">
        <v>199</v>
      </c>
      <c r="S9" s="54">
        <v>248</v>
      </c>
      <c r="T9" s="54">
        <v>187</v>
      </c>
      <c r="U9" s="54">
        <v>216</v>
      </c>
      <c r="V9" s="54">
        <v>209</v>
      </c>
      <c r="W9" s="54">
        <v>176</v>
      </c>
      <c r="X9" s="54">
        <v>211</v>
      </c>
      <c r="Y9" s="6">
        <f t="shared" si="0"/>
        <v>1815</v>
      </c>
      <c r="Z9" s="6">
        <f t="shared" si="1"/>
        <v>2038</v>
      </c>
      <c r="AA9" s="6">
        <f t="shared" si="2"/>
        <v>3853</v>
      </c>
      <c r="AB9" s="6">
        <f t="shared" si="3"/>
        <v>20</v>
      </c>
      <c r="AC9" s="8">
        <f t="shared" si="4"/>
        <v>192.65</v>
      </c>
    </row>
    <row r="10" spans="1:29" ht="12.75">
      <c r="A10" s="6">
        <v>7</v>
      </c>
      <c r="B10" s="7">
        <v>1026</v>
      </c>
      <c r="C10" s="7" t="s">
        <v>52</v>
      </c>
      <c r="D10" s="7" t="s">
        <v>28</v>
      </c>
      <c r="E10" s="54">
        <v>162</v>
      </c>
      <c r="F10" s="54">
        <v>163</v>
      </c>
      <c r="G10" s="54">
        <v>222</v>
      </c>
      <c r="H10" s="54">
        <v>139</v>
      </c>
      <c r="I10" s="54">
        <v>152</v>
      </c>
      <c r="J10" s="54">
        <v>189</v>
      </c>
      <c r="K10" s="54">
        <v>167</v>
      </c>
      <c r="L10" s="54">
        <v>156</v>
      </c>
      <c r="M10" s="54">
        <v>192</v>
      </c>
      <c r="N10" s="54">
        <v>227</v>
      </c>
      <c r="O10" s="54">
        <v>193</v>
      </c>
      <c r="P10" s="54">
        <v>198</v>
      </c>
      <c r="Q10" s="54">
        <v>174</v>
      </c>
      <c r="R10" s="54">
        <v>196</v>
      </c>
      <c r="S10" s="54">
        <v>197</v>
      </c>
      <c r="T10" s="54">
        <v>233</v>
      </c>
      <c r="U10" s="54">
        <v>169</v>
      </c>
      <c r="V10" s="54">
        <v>235</v>
      </c>
      <c r="W10" s="54">
        <v>186</v>
      </c>
      <c r="X10" s="54">
        <v>254</v>
      </c>
      <c r="Y10" s="6">
        <f t="shared" si="0"/>
        <v>1769</v>
      </c>
      <c r="Z10" s="6">
        <f t="shared" si="1"/>
        <v>2035</v>
      </c>
      <c r="AA10" s="6">
        <f t="shared" si="2"/>
        <v>3804</v>
      </c>
      <c r="AB10" s="6">
        <f t="shared" si="3"/>
        <v>20</v>
      </c>
      <c r="AC10" s="8">
        <f t="shared" si="4"/>
        <v>190.2</v>
      </c>
    </row>
    <row r="11" spans="1:29" ht="12.75">
      <c r="A11" s="6">
        <v>8</v>
      </c>
      <c r="B11" s="7">
        <v>1653</v>
      </c>
      <c r="C11" s="7" t="s">
        <v>35</v>
      </c>
      <c r="D11" s="7" t="s">
        <v>25</v>
      </c>
      <c r="E11" s="54">
        <v>156</v>
      </c>
      <c r="F11" s="54">
        <v>180</v>
      </c>
      <c r="G11" s="54">
        <v>205</v>
      </c>
      <c r="H11" s="54">
        <v>204</v>
      </c>
      <c r="I11" s="54">
        <v>183</v>
      </c>
      <c r="J11" s="54">
        <v>189</v>
      </c>
      <c r="K11" s="54">
        <v>159</v>
      </c>
      <c r="L11" s="54">
        <v>232</v>
      </c>
      <c r="M11" s="54">
        <v>160</v>
      </c>
      <c r="N11" s="54">
        <v>174</v>
      </c>
      <c r="O11" s="54">
        <v>189</v>
      </c>
      <c r="P11" s="54">
        <v>159</v>
      </c>
      <c r="Q11" s="54">
        <v>203</v>
      </c>
      <c r="R11" s="54">
        <v>178</v>
      </c>
      <c r="S11" s="54">
        <v>190</v>
      </c>
      <c r="T11" s="54">
        <v>236</v>
      </c>
      <c r="U11" s="54">
        <v>213</v>
      </c>
      <c r="V11" s="54">
        <v>179</v>
      </c>
      <c r="W11" s="54"/>
      <c r="X11" s="54">
        <v>176</v>
      </c>
      <c r="Y11" s="6">
        <f t="shared" si="0"/>
        <v>1842</v>
      </c>
      <c r="Z11" s="6">
        <f t="shared" si="1"/>
        <v>1723</v>
      </c>
      <c r="AA11" s="6">
        <f t="shared" si="2"/>
        <v>3565</v>
      </c>
      <c r="AB11" s="6">
        <f t="shared" si="3"/>
        <v>19</v>
      </c>
      <c r="AC11" s="8">
        <f t="shared" si="4"/>
        <v>187.6315789473684</v>
      </c>
    </row>
    <row r="12" spans="1:29" ht="12.75">
      <c r="A12" s="6">
        <v>9</v>
      </c>
      <c r="B12" s="7">
        <v>306</v>
      </c>
      <c r="C12" s="7" t="s">
        <v>34</v>
      </c>
      <c r="D12" s="7" t="s">
        <v>24</v>
      </c>
      <c r="E12" s="54">
        <v>192</v>
      </c>
      <c r="F12" s="54">
        <v>180</v>
      </c>
      <c r="G12" s="54">
        <v>207</v>
      </c>
      <c r="H12" s="54">
        <v>165</v>
      </c>
      <c r="I12" s="54">
        <v>199</v>
      </c>
      <c r="J12" s="54">
        <v>149</v>
      </c>
      <c r="K12" s="54">
        <v>220</v>
      </c>
      <c r="L12" s="54">
        <v>158</v>
      </c>
      <c r="M12" s="54">
        <v>166</v>
      </c>
      <c r="N12" s="54">
        <v>155</v>
      </c>
      <c r="O12" s="54">
        <v>233</v>
      </c>
      <c r="P12" s="54">
        <v>195</v>
      </c>
      <c r="Q12" s="54">
        <v>148</v>
      </c>
      <c r="R12" s="54">
        <v>179</v>
      </c>
      <c r="S12" s="54">
        <v>191</v>
      </c>
      <c r="T12" s="54">
        <v>205</v>
      </c>
      <c r="U12" s="54">
        <v>209</v>
      </c>
      <c r="V12" s="54">
        <v>201</v>
      </c>
      <c r="W12" s="54">
        <v>202</v>
      </c>
      <c r="X12" s="54">
        <v>183</v>
      </c>
      <c r="Y12" s="6">
        <f t="shared" si="0"/>
        <v>1791</v>
      </c>
      <c r="Z12" s="6">
        <f t="shared" si="1"/>
        <v>1946</v>
      </c>
      <c r="AA12" s="6">
        <f t="shared" si="2"/>
        <v>3737</v>
      </c>
      <c r="AB12" s="6">
        <f t="shared" si="3"/>
        <v>20</v>
      </c>
      <c r="AC12" s="8">
        <f t="shared" si="4"/>
        <v>186.85</v>
      </c>
    </row>
    <row r="13" spans="1:29" ht="12.75">
      <c r="A13" s="6">
        <v>10</v>
      </c>
      <c r="B13" s="7">
        <v>396</v>
      </c>
      <c r="C13" s="7" t="s">
        <v>55</v>
      </c>
      <c r="D13" s="7" t="s">
        <v>56</v>
      </c>
      <c r="E13" s="54">
        <v>170</v>
      </c>
      <c r="F13" s="54">
        <v>160</v>
      </c>
      <c r="G13" s="54">
        <v>184</v>
      </c>
      <c r="H13" s="54">
        <v>157</v>
      </c>
      <c r="I13" s="54">
        <v>175</v>
      </c>
      <c r="J13" s="54">
        <v>192</v>
      </c>
      <c r="K13" s="54">
        <v>180</v>
      </c>
      <c r="L13" s="54">
        <v>204</v>
      </c>
      <c r="M13" s="54">
        <v>163</v>
      </c>
      <c r="N13" s="54">
        <v>172</v>
      </c>
      <c r="O13" s="54">
        <v>232</v>
      </c>
      <c r="P13" s="54">
        <v>215</v>
      </c>
      <c r="Q13" s="54">
        <v>155</v>
      </c>
      <c r="R13" s="54">
        <v>184</v>
      </c>
      <c r="S13" s="54">
        <v>195</v>
      </c>
      <c r="T13" s="54">
        <v>247</v>
      </c>
      <c r="U13" s="54">
        <v>164</v>
      </c>
      <c r="V13" s="54">
        <v>181</v>
      </c>
      <c r="W13" s="54">
        <v>235</v>
      </c>
      <c r="X13" s="54">
        <v>161</v>
      </c>
      <c r="Y13" s="6">
        <f t="shared" si="0"/>
        <v>1757</v>
      </c>
      <c r="Z13" s="6">
        <f t="shared" si="1"/>
        <v>1969</v>
      </c>
      <c r="AA13" s="6">
        <f t="shared" si="2"/>
        <v>3726</v>
      </c>
      <c r="AB13" s="6">
        <f t="shared" si="3"/>
        <v>20</v>
      </c>
      <c r="AC13" s="8">
        <f t="shared" si="4"/>
        <v>186.3</v>
      </c>
    </row>
    <row r="14" spans="1:29" ht="12.75">
      <c r="A14" s="6">
        <v>11</v>
      </c>
      <c r="B14" s="7">
        <v>893</v>
      </c>
      <c r="C14" s="7" t="s">
        <v>36</v>
      </c>
      <c r="D14" s="7" t="s">
        <v>25</v>
      </c>
      <c r="E14" s="54">
        <v>172</v>
      </c>
      <c r="F14" s="54">
        <v>168</v>
      </c>
      <c r="G14" s="54">
        <v>179</v>
      </c>
      <c r="H14" s="54">
        <v>182</v>
      </c>
      <c r="I14" s="54">
        <v>180</v>
      </c>
      <c r="J14" s="54">
        <v>178</v>
      </c>
      <c r="K14" s="54">
        <v>162</v>
      </c>
      <c r="L14" s="54">
        <v>149</v>
      </c>
      <c r="M14" s="54"/>
      <c r="N14" s="54"/>
      <c r="O14" s="54">
        <v>159</v>
      </c>
      <c r="P14" s="54">
        <v>180</v>
      </c>
      <c r="Q14" s="54">
        <v>209</v>
      </c>
      <c r="R14" s="54">
        <v>205</v>
      </c>
      <c r="S14" s="54">
        <v>226</v>
      </c>
      <c r="T14" s="54">
        <v>192</v>
      </c>
      <c r="U14" s="54"/>
      <c r="V14" s="54"/>
      <c r="W14" s="54">
        <v>202</v>
      </c>
      <c r="X14" s="54">
        <v>203</v>
      </c>
      <c r="Y14" s="6">
        <f t="shared" si="0"/>
        <v>1370</v>
      </c>
      <c r="Z14" s="6">
        <f t="shared" si="1"/>
        <v>1576</v>
      </c>
      <c r="AA14" s="6">
        <f t="shared" si="2"/>
        <v>2946</v>
      </c>
      <c r="AB14" s="6">
        <f t="shared" si="3"/>
        <v>16</v>
      </c>
      <c r="AC14" s="8">
        <f t="shared" si="4"/>
        <v>184.125</v>
      </c>
    </row>
    <row r="15" spans="1:29" ht="12.75">
      <c r="A15" s="6">
        <v>12</v>
      </c>
      <c r="B15" s="7">
        <v>81</v>
      </c>
      <c r="C15" s="7" t="s">
        <v>47</v>
      </c>
      <c r="D15" s="7" t="s">
        <v>27</v>
      </c>
      <c r="E15" s="54"/>
      <c r="F15" s="54"/>
      <c r="G15" s="54"/>
      <c r="H15" s="54"/>
      <c r="I15" s="54"/>
      <c r="J15" s="54">
        <v>182</v>
      </c>
      <c r="K15" s="54">
        <v>194</v>
      </c>
      <c r="L15" s="54">
        <v>174</v>
      </c>
      <c r="M15" s="54">
        <v>165</v>
      </c>
      <c r="N15" s="54">
        <v>202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6">
        <f t="shared" si="0"/>
        <v>917</v>
      </c>
      <c r="Z15" s="6">
        <f t="shared" si="1"/>
        <v>0</v>
      </c>
      <c r="AA15" s="6">
        <f t="shared" si="2"/>
        <v>917</v>
      </c>
      <c r="AB15" s="6">
        <f t="shared" si="3"/>
        <v>5</v>
      </c>
      <c r="AC15" s="8">
        <f t="shared" si="4"/>
        <v>183.4</v>
      </c>
    </row>
    <row r="16" spans="1:29" ht="12.75">
      <c r="A16" s="6">
        <v>13</v>
      </c>
      <c r="B16" s="7">
        <v>2427</v>
      </c>
      <c r="C16" s="7" t="s">
        <v>62</v>
      </c>
      <c r="D16" s="7" t="s">
        <v>27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v>190</v>
      </c>
      <c r="P16" s="54">
        <v>195</v>
      </c>
      <c r="Q16" s="54">
        <v>182</v>
      </c>
      <c r="R16" s="54">
        <v>168</v>
      </c>
      <c r="S16" s="54">
        <v>206</v>
      </c>
      <c r="T16" s="54">
        <v>150</v>
      </c>
      <c r="U16" s="54">
        <v>173</v>
      </c>
      <c r="V16" s="54">
        <v>182</v>
      </c>
      <c r="W16" s="54">
        <v>167</v>
      </c>
      <c r="X16" s="54">
        <v>217</v>
      </c>
      <c r="Y16" s="6">
        <f t="shared" si="0"/>
        <v>0</v>
      </c>
      <c r="Z16" s="6">
        <f t="shared" si="1"/>
        <v>1830</v>
      </c>
      <c r="AA16" s="6">
        <f t="shared" si="2"/>
        <v>1830</v>
      </c>
      <c r="AB16" s="6">
        <f t="shared" si="3"/>
        <v>10</v>
      </c>
      <c r="AC16" s="8">
        <f t="shared" si="4"/>
        <v>183</v>
      </c>
    </row>
    <row r="17" spans="1:29" ht="12.75">
      <c r="A17" s="6">
        <v>14</v>
      </c>
      <c r="B17" s="7">
        <v>1001</v>
      </c>
      <c r="C17" s="7" t="s">
        <v>49</v>
      </c>
      <c r="D17" s="7" t="s">
        <v>27</v>
      </c>
      <c r="E17" s="54">
        <v>146</v>
      </c>
      <c r="F17" s="54">
        <v>180</v>
      </c>
      <c r="G17" s="54">
        <v>174</v>
      </c>
      <c r="H17" s="54">
        <v>228</v>
      </c>
      <c r="I17" s="54">
        <v>181</v>
      </c>
      <c r="J17" s="54">
        <v>174</v>
      </c>
      <c r="K17" s="54">
        <v>166</v>
      </c>
      <c r="L17" s="54">
        <v>164</v>
      </c>
      <c r="M17" s="54">
        <v>155</v>
      </c>
      <c r="N17" s="54">
        <v>152</v>
      </c>
      <c r="O17" s="54">
        <v>153</v>
      </c>
      <c r="P17" s="54">
        <v>167</v>
      </c>
      <c r="Q17" s="54">
        <v>202</v>
      </c>
      <c r="R17" s="54">
        <v>183</v>
      </c>
      <c r="S17" s="54">
        <v>205</v>
      </c>
      <c r="T17" s="54">
        <v>187</v>
      </c>
      <c r="U17" s="54">
        <v>230</v>
      </c>
      <c r="V17" s="54">
        <v>208</v>
      </c>
      <c r="W17" s="54">
        <v>186</v>
      </c>
      <c r="X17" s="54">
        <v>217</v>
      </c>
      <c r="Y17" s="6">
        <f t="shared" si="0"/>
        <v>1720</v>
      </c>
      <c r="Z17" s="6">
        <f t="shared" si="1"/>
        <v>1938</v>
      </c>
      <c r="AA17" s="6">
        <f t="shared" si="2"/>
        <v>3658</v>
      </c>
      <c r="AB17" s="6">
        <f t="shared" si="3"/>
        <v>20</v>
      </c>
      <c r="AC17" s="8">
        <f t="shared" si="4"/>
        <v>182.9</v>
      </c>
    </row>
    <row r="18" spans="1:29" ht="12.75">
      <c r="A18" s="6">
        <v>15</v>
      </c>
      <c r="B18" s="7">
        <v>798</v>
      </c>
      <c r="C18" s="10" t="s">
        <v>44</v>
      </c>
      <c r="D18" s="7" t="s">
        <v>26</v>
      </c>
      <c r="E18" s="54">
        <v>160</v>
      </c>
      <c r="F18" s="54">
        <v>174</v>
      </c>
      <c r="G18" s="54">
        <v>155</v>
      </c>
      <c r="H18" s="54">
        <v>200</v>
      </c>
      <c r="I18" s="54">
        <v>149</v>
      </c>
      <c r="J18" s="54">
        <v>155</v>
      </c>
      <c r="K18" s="54">
        <v>187</v>
      </c>
      <c r="L18" s="54">
        <v>141</v>
      </c>
      <c r="M18" s="54">
        <v>187</v>
      </c>
      <c r="N18" s="54">
        <v>213</v>
      </c>
      <c r="O18" s="54">
        <v>178</v>
      </c>
      <c r="P18" s="54">
        <v>167</v>
      </c>
      <c r="Q18" s="54">
        <v>192</v>
      </c>
      <c r="R18" s="54">
        <v>236</v>
      </c>
      <c r="S18" s="54">
        <v>141</v>
      </c>
      <c r="T18" s="54">
        <v>217</v>
      </c>
      <c r="U18" s="54">
        <v>158</v>
      </c>
      <c r="V18" s="54">
        <v>189</v>
      </c>
      <c r="W18" s="54">
        <v>215</v>
      </c>
      <c r="X18" s="54">
        <v>206</v>
      </c>
      <c r="Y18" s="6">
        <f t="shared" si="0"/>
        <v>1721</v>
      </c>
      <c r="Z18" s="6">
        <f t="shared" si="1"/>
        <v>1899</v>
      </c>
      <c r="AA18" s="6">
        <f t="shared" si="2"/>
        <v>3620</v>
      </c>
      <c r="AB18" s="6">
        <f t="shared" si="3"/>
        <v>20</v>
      </c>
      <c r="AC18" s="8">
        <f t="shared" si="4"/>
        <v>181</v>
      </c>
    </row>
    <row r="19" spans="1:29" ht="12.75">
      <c r="A19" s="6">
        <v>16</v>
      </c>
      <c r="B19" s="7">
        <v>2691</v>
      </c>
      <c r="C19" s="7" t="s">
        <v>57</v>
      </c>
      <c r="D19" s="7" t="s">
        <v>56</v>
      </c>
      <c r="E19" s="54">
        <v>212</v>
      </c>
      <c r="F19" s="54">
        <v>133</v>
      </c>
      <c r="G19" s="54">
        <v>172</v>
      </c>
      <c r="H19" s="54">
        <v>171</v>
      </c>
      <c r="I19" s="54">
        <v>181</v>
      </c>
      <c r="J19" s="54">
        <v>160</v>
      </c>
      <c r="K19" s="54">
        <v>210</v>
      </c>
      <c r="L19" s="54">
        <v>169</v>
      </c>
      <c r="M19" s="54">
        <v>158</v>
      </c>
      <c r="N19" s="54">
        <v>190</v>
      </c>
      <c r="O19" s="54">
        <v>195</v>
      </c>
      <c r="P19" s="54">
        <v>193</v>
      </c>
      <c r="Q19" s="54">
        <v>170</v>
      </c>
      <c r="R19" s="54">
        <v>185</v>
      </c>
      <c r="S19" s="54">
        <v>176</v>
      </c>
      <c r="T19" s="54">
        <v>218</v>
      </c>
      <c r="U19" s="54">
        <v>141</v>
      </c>
      <c r="V19" s="54">
        <v>172</v>
      </c>
      <c r="W19" s="54">
        <v>198</v>
      </c>
      <c r="X19" s="54">
        <v>191</v>
      </c>
      <c r="Y19" s="6">
        <f t="shared" si="0"/>
        <v>1756</v>
      </c>
      <c r="Z19" s="6">
        <f t="shared" si="1"/>
        <v>1839</v>
      </c>
      <c r="AA19" s="6">
        <f t="shared" si="2"/>
        <v>3595</v>
      </c>
      <c r="AB19" s="6">
        <f t="shared" si="3"/>
        <v>20</v>
      </c>
      <c r="AC19" s="8">
        <f t="shared" si="4"/>
        <v>179.75</v>
      </c>
    </row>
    <row r="20" spans="1:29" ht="12.75">
      <c r="A20" s="6">
        <v>17</v>
      </c>
      <c r="B20" s="7">
        <v>1282</v>
      </c>
      <c r="C20" s="7" t="s">
        <v>50</v>
      </c>
      <c r="D20" s="7" t="s">
        <v>27</v>
      </c>
      <c r="E20" s="54">
        <v>197</v>
      </c>
      <c r="F20" s="54">
        <v>153</v>
      </c>
      <c r="G20" s="54">
        <v>189</v>
      </c>
      <c r="H20" s="54">
        <v>190</v>
      </c>
      <c r="I20" s="54">
        <v>194</v>
      </c>
      <c r="J20" s="54">
        <v>222</v>
      </c>
      <c r="K20" s="54">
        <v>162</v>
      </c>
      <c r="L20" s="54">
        <v>171</v>
      </c>
      <c r="M20" s="54">
        <v>161</v>
      </c>
      <c r="N20" s="54">
        <v>165</v>
      </c>
      <c r="O20" s="54">
        <v>156</v>
      </c>
      <c r="P20" s="54">
        <v>258</v>
      </c>
      <c r="Q20" s="54">
        <v>188</v>
      </c>
      <c r="R20" s="54">
        <v>217</v>
      </c>
      <c r="S20" s="54">
        <v>159</v>
      </c>
      <c r="T20" s="54">
        <v>154</v>
      </c>
      <c r="U20" s="54">
        <v>147</v>
      </c>
      <c r="V20" s="54">
        <v>156</v>
      </c>
      <c r="W20" s="54">
        <v>189</v>
      </c>
      <c r="X20" s="54">
        <v>163</v>
      </c>
      <c r="Y20" s="6">
        <f t="shared" si="0"/>
        <v>1804</v>
      </c>
      <c r="Z20" s="6">
        <f t="shared" si="1"/>
        <v>1787</v>
      </c>
      <c r="AA20" s="6">
        <f t="shared" si="2"/>
        <v>3591</v>
      </c>
      <c r="AB20" s="6">
        <f t="shared" si="3"/>
        <v>20</v>
      </c>
      <c r="AC20" s="8">
        <f t="shared" si="4"/>
        <v>179.55</v>
      </c>
    </row>
    <row r="21" spans="1:29" ht="12.75">
      <c r="A21" s="6">
        <v>18</v>
      </c>
      <c r="B21" s="7">
        <v>3338</v>
      </c>
      <c r="C21" s="7" t="s">
        <v>43</v>
      </c>
      <c r="D21" s="7" t="s">
        <v>26</v>
      </c>
      <c r="E21" s="54">
        <v>201</v>
      </c>
      <c r="F21" s="54">
        <v>169</v>
      </c>
      <c r="G21" s="54">
        <v>164</v>
      </c>
      <c r="H21" s="54">
        <v>172</v>
      </c>
      <c r="I21" s="54">
        <v>210</v>
      </c>
      <c r="J21" s="54">
        <v>147</v>
      </c>
      <c r="K21" s="54">
        <v>212</v>
      </c>
      <c r="L21" s="54">
        <v>153</v>
      </c>
      <c r="M21" s="54">
        <v>184</v>
      </c>
      <c r="N21" s="54">
        <v>161</v>
      </c>
      <c r="O21" s="54">
        <v>171</v>
      </c>
      <c r="P21" s="54">
        <v>151</v>
      </c>
      <c r="Q21" s="54">
        <v>201</v>
      </c>
      <c r="R21" s="54">
        <v>117</v>
      </c>
      <c r="S21" s="54"/>
      <c r="T21" s="54"/>
      <c r="U21" s="54">
        <v>167</v>
      </c>
      <c r="V21" s="54">
        <v>194</v>
      </c>
      <c r="W21" s="54">
        <v>176</v>
      </c>
      <c r="X21" s="54">
        <v>257</v>
      </c>
      <c r="Y21" s="6">
        <f t="shared" si="0"/>
        <v>1773</v>
      </c>
      <c r="Z21" s="6">
        <f t="shared" si="1"/>
        <v>1434</v>
      </c>
      <c r="AA21" s="6">
        <f t="shared" si="2"/>
        <v>3207</v>
      </c>
      <c r="AB21" s="6">
        <f t="shared" si="3"/>
        <v>18</v>
      </c>
      <c r="AC21" s="8">
        <f t="shared" si="4"/>
        <v>178.16666666666666</v>
      </c>
    </row>
    <row r="22" spans="1:29" ht="12.75">
      <c r="A22" s="6">
        <v>19</v>
      </c>
      <c r="B22" s="7">
        <v>3</v>
      </c>
      <c r="C22" s="7" t="s">
        <v>58</v>
      </c>
      <c r="D22" s="7" t="s">
        <v>56</v>
      </c>
      <c r="E22" s="54">
        <v>152</v>
      </c>
      <c r="F22" s="54">
        <v>164</v>
      </c>
      <c r="G22" s="54">
        <v>175</v>
      </c>
      <c r="H22" s="54">
        <v>190</v>
      </c>
      <c r="I22" s="54">
        <v>167</v>
      </c>
      <c r="J22" s="54">
        <v>170</v>
      </c>
      <c r="K22" s="54">
        <v>163</v>
      </c>
      <c r="L22" s="54">
        <v>150</v>
      </c>
      <c r="M22" s="54">
        <v>185</v>
      </c>
      <c r="N22" s="54">
        <v>191</v>
      </c>
      <c r="O22" s="54">
        <v>156</v>
      </c>
      <c r="P22" s="54">
        <v>176</v>
      </c>
      <c r="Q22" s="54">
        <v>187</v>
      </c>
      <c r="R22" s="54">
        <v>194</v>
      </c>
      <c r="S22" s="54">
        <v>205</v>
      </c>
      <c r="T22" s="54">
        <v>174</v>
      </c>
      <c r="U22" s="54">
        <v>225</v>
      </c>
      <c r="V22" s="54">
        <v>177</v>
      </c>
      <c r="W22" s="54">
        <v>182</v>
      </c>
      <c r="X22" s="54">
        <v>177</v>
      </c>
      <c r="Y22" s="6">
        <f t="shared" si="0"/>
        <v>1707</v>
      </c>
      <c r="Z22" s="6">
        <f t="shared" si="1"/>
        <v>1853</v>
      </c>
      <c r="AA22" s="6">
        <f t="shared" si="2"/>
        <v>3560</v>
      </c>
      <c r="AB22" s="6">
        <f t="shared" si="3"/>
        <v>20</v>
      </c>
      <c r="AC22" s="8">
        <f t="shared" si="4"/>
        <v>178</v>
      </c>
    </row>
    <row r="23" spans="1:29" ht="12.75">
      <c r="A23" s="6">
        <v>20</v>
      </c>
      <c r="B23" s="7">
        <v>1022</v>
      </c>
      <c r="C23" s="7" t="s">
        <v>59</v>
      </c>
      <c r="D23" s="7" t="s">
        <v>56</v>
      </c>
      <c r="E23" s="54">
        <v>187</v>
      </c>
      <c r="F23" s="54">
        <v>153</v>
      </c>
      <c r="G23" s="54">
        <v>162</v>
      </c>
      <c r="H23" s="54">
        <v>197</v>
      </c>
      <c r="I23" s="54">
        <v>137</v>
      </c>
      <c r="J23" s="54">
        <v>190</v>
      </c>
      <c r="K23" s="54">
        <v>179</v>
      </c>
      <c r="L23" s="54">
        <v>143</v>
      </c>
      <c r="M23" s="54">
        <v>200</v>
      </c>
      <c r="N23" s="54">
        <v>222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6">
        <f t="shared" si="0"/>
        <v>1770</v>
      </c>
      <c r="Z23" s="6">
        <f t="shared" si="1"/>
        <v>0</v>
      </c>
      <c r="AA23" s="6">
        <f t="shared" si="2"/>
        <v>1770</v>
      </c>
      <c r="AB23" s="6">
        <f t="shared" si="3"/>
        <v>10</v>
      </c>
      <c r="AC23" s="8">
        <f t="shared" si="4"/>
        <v>177</v>
      </c>
    </row>
    <row r="24" spans="1:29" ht="12.75">
      <c r="A24" s="6">
        <v>21</v>
      </c>
      <c r="B24" s="7">
        <v>797</v>
      </c>
      <c r="C24" s="7" t="s">
        <v>45</v>
      </c>
      <c r="D24" s="7" t="s">
        <v>26</v>
      </c>
      <c r="E24" s="54"/>
      <c r="F24" s="54"/>
      <c r="G24" s="54">
        <v>148</v>
      </c>
      <c r="H24" s="54">
        <v>220</v>
      </c>
      <c r="I24" s="54">
        <v>234</v>
      </c>
      <c r="J24" s="54">
        <v>181</v>
      </c>
      <c r="K24" s="54">
        <v>150</v>
      </c>
      <c r="L24" s="54">
        <v>188</v>
      </c>
      <c r="M24" s="54">
        <v>151</v>
      </c>
      <c r="N24" s="54">
        <v>172</v>
      </c>
      <c r="O24" s="54">
        <v>171</v>
      </c>
      <c r="P24" s="54">
        <v>186</v>
      </c>
      <c r="Q24" s="54">
        <v>216</v>
      </c>
      <c r="R24" s="54">
        <v>155</v>
      </c>
      <c r="S24" s="54">
        <v>157</v>
      </c>
      <c r="T24" s="54">
        <v>197</v>
      </c>
      <c r="U24" s="54">
        <v>148</v>
      </c>
      <c r="V24" s="54">
        <v>156</v>
      </c>
      <c r="W24" s="54"/>
      <c r="X24" s="54"/>
      <c r="Y24" s="6">
        <f t="shared" si="0"/>
        <v>1444</v>
      </c>
      <c r="Z24" s="6">
        <f t="shared" si="1"/>
        <v>1386</v>
      </c>
      <c r="AA24" s="6">
        <f t="shared" si="2"/>
        <v>2830</v>
      </c>
      <c r="AB24" s="6">
        <f t="shared" si="3"/>
        <v>16</v>
      </c>
      <c r="AC24" s="8">
        <f t="shared" si="4"/>
        <v>176.875</v>
      </c>
    </row>
    <row r="25" spans="1:29" ht="12.75">
      <c r="A25" s="6">
        <v>22</v>
      </c>
      <c r="B25" s="7">
        <v>1495</v>
      </c>
      <c r="C25" s="7" t="s">
        <v>63</v>
      </c>
      <c r="D25" s="7" t="s">
        <v>56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v>158</v>
      </c>
      <c r="P25" s="54">
        <v>192</v>
      </c>
      <c r="Q25" s="54">
        <v>167</v>
      </c>
      <c r="R25" s="54">
        <v>158</v>
      </c>
      <c r="S25" s="54"/>
      <c r="T25" s="54"/>
      <c r="U25" s="54"/>
      <c r="V25" s="54"/>
      <c r="W25" s="54">
        <v>181</v>
      </c>
      <c r="X25" s="54">
        <v>199</v>
      </c>
      <c r="Y25" s="6">
        <f t="shared" si="0"/>
        <v>0</v>
      </c>
      <c r="Z25" s="6">
        <f t="shared" si="1"/>
        <v>1055</v>
      </c>
      <c r="AA25" s="6">
        <f t="shared" si="2"/>
        <v>1055</v>
      </c>
      <c r="AB25" s="6">
        <f t="shared" si="3"/>
        <v>6</v>
      </c>
      <c r="AC25" s="8">
        <f t="shared" si="4"/>
        <v>175.83333333333334</v>
      </c>
    </row>
    <row r="26" spans="1:29" ht="12.75">
      <c r="A26" s="6">
        <v>23</v>
      </c>
      <c r="B26" s="7">
        <v>1269</v>
      </c>
      <c r="C26" s="7" t="s">
        <v>42</v>
      </c>
      <c r="D26" s="7" t="s">
        <v>26</v>
      </c>
      <c r="E26" s="54">
        <v>139</v>
      </c>
      <c r="F26" s="54">
        <v>186</v>
      </c>
      <c r="G26" s="54">
        <v>158</v>
      </c>
      <c r="H26" s="54">
        <v>201</v>
      </c>
      <c r="I26" s="54">
        <v>161</v>
      </c>
      <c r="J26" s="54">
        <v>151</v>
      </c>
      <c r="K26" s="54"/>
      <c r="L26" s="54"/>
      <c r="M26" s="54"/>
      <c r="N26" s="54"/>
      <c r="O26" s="54"/>
      <c r="P26" s="54"/>
      <c r="Q26" s="54"/>
      <c r="R26" s="54"/>
      <c r="S26" s="54">
        <v>177</v>
      </c>
      <c r="T26" s="54">
        <v>176</v>
      </c>
      <c r="U26" s="54">
        <v>191</v>
      </c>
      <c r="V26" s="54">
        <v>213</v>
      </c>
      <c r="W26" s="54">
        <v>171</v>
      </c>
      <c r="X26" s="54">
        <v>175</v>
      </c>
      <c r="Y26" s="6">
        <f t="shared" si="0"/>
        <v>996</v>
      </c>
      <c r="Z26" s="6">
        <f t="shared" si="1"/>
        <v>1103</v>
      </c>
      <c r="AA26" s="6">
        <f t="shared" si="2"/>
        <v>2099</v>
      </c>
      <c r="AB26" s="6">
        <f t="shared" si="3"/>
        <v>12</v>
      </c>
      <c r="AC26" s="8">
        <f t="shared" si="4"/>
        <v>174.91666666666666</v>
      </c>
    </row>
    <row r="27" spans="1:29" ht="12.75">
      <c r="A27" s="6">
        <v>24</v>
      </c>
      <c r="B27" s="7">
        <v>811</v>
      </c>
      <c r="C27" s="7" t="s">
        <v>40</v>
      </c>
      <c r="D27" s="7" t="s">
        <v>25</v>
      </c>
      <c r="E27" s="54"/>
      <c r="F27" s="54"/>
      <c r="G27" s="54"/>
      <c r="H27" s="54">
        <v>155</v>
      </c>
      <c r="I27" s="54">
        <v>169</v>
      </c>
      <c r="J27" s="54">
        <v>167</v>
      </c>
      <c r="K27" s="54"/>
      <c r="L27" s="54"/>
      <c r="M27" s="54"/>
      <c r="N27" s="54"/>
      <c r="O27" s="54"/>
      <c r="P27" s="54"/>
      <c r="Q27" s="54"/>
      <c r="R27" s="54">
        <v>179</v>
      </c>
      <c r="S27" s="54">
        <v>181</v>
      </c>
      <c r="T27" s="54">
        <v>213</v>
      </c>
      <c r="U27" s="54">
        <v>174</v>
      </c>
      <c r="V27" s="54">
        <v>207</v>
      </c>
      <c r="W27" s="54">
        <v>129</v>
      </c>
      <c r="X27" s="54"/>
      <c r="Y27" s="6">
        <f t="shared" si="0"/>
        <v>491</v>
      </c>
      <c r="Z27" s="6">
        <f t="shared" si="1"/>
        <v>1083</v>
      </c>
      <c r="AA27" s="6">
        <f t="shared" si="2"/>
        <v>1574</v>
      </c>
      <c r="AB27" s="6">
        <f t="shared" si="3"/>
        <v>9</v>
      </c>
      <c r="AC27" s="8">
        <f t="shared" si="4"/>
        <v>174.88888888888889</v>
      </c>
    </row>
    <row r="28" spans="1:29" ht="12.75">
      <c r="A28" s="6">
        <v>25</v>
      </c>
      <c r="B28" s="7">
        <v>1319</v>
      </c>
      <c r="C28" s="7" t="s">
        <v>38</v>
      </c>
      <c r="D28" s="7" t="s">
        <v>25</v>
      </c>
      <c r="E28" s="54"/>
      <c r="F28" s="54"/>
      <c r="G28" s="54"/>
      <c r="H28" s="54"/>
      <c r="I28" s="54"/>
      <c r="J28" s="54"/>
      <c r="K28" s="54">
        <v>190</v>
      </c>
      <c r="L28" s="54">
        <v>137</v>
      </c>
      <c r="M28" s="54">
        <v>162</v>
      </c>
      <c r="N28" s="54">
        <v>164</v>
      </c>
      <c r="O28" s="54">
        <v>235</v>
      </c>
      <c r="P28" s="54">
        <v>174</v>
      </c>
      <c r="Q28" s="54">
        <v>136</v>
      </c>
      <c r="R28" s="54"/>
      <c r="S28" s="54"/>
      <c r="T28" s="54"/>
      <c r="U28" s="54">
        <v>180</v>
      </c>
      <c r="V28" s="54">
        <v>193</v>
      </c>
      <c r="W28" s="54">
        <v>160</v>
      </c>
      <c r="X28" s="54">
        <v>186</v>
      </c>
      <c r="Y28" s="6">
        <f t="shared" si="0"/>
        <v>653</v>
      </c>
      <c r="Z28" s="6">
        <f t="shared" si="1"/>
        <v>1264</v>
      </c>
      <c r="AA28" s="6">
        <f t="shared" si="2"/>
        <v>1917</v>
      </c>
      <c r="AB28" s="6">
        <f t="shared" si="3"/>
        <v>11</v>
      </c>
      <c r="AC28" s="8">
        <f t="shared" si="4"/>
        <v>174.27272727272728</v>
      </c>
    </row>
    <row r="29" spans="1:29" ht="12.75">
      <c r="A29" s="6">
        <v>26</v>
      </c>
      <c r="B29" s="7">
        <v>3008</v>
      </c>
      <c r="C29" s="7" t="s">
        <v>54</v>
      </c>
      <c r="D29" s="7" t="s">
        <v>28</v>
      </c>
      <c r="E29" s="54">
        <v>138</v>
      </c>
      <c r="F29" s="54">
        <v>154</v>
      </c>
      <c r="G29" s="54">
        <v>150</v>
      </c>
      <c r="H29" s="54">
        <v>176</v>
      </c>
      <c r="I29" s="54">
        <v>158</v>
      </c>
      <c r="J29" s="54">
        <v>167</v>
      </c>
      <c r="K29" s="54">
        <v>148</v>
      </c>
      <c r="L29" s="54">
        <v>147</v>
      </c>
      <c r="M29" s="54">
        <v>210</v>
      </c>
      <c r="N29" s="54">
        <v>170</v>
      </c>
      <c r="O29" s="54">
        <v>187</v>
      </c>
      <c r="P29" s="54">
        <v>203</v>
      </c>
      <c r="Q29" s="54">
        <v>172</v>
      </c>
      <c r="R29" s="54">
        <v>145</v>
      </c>
      <c r="S29" s="54">
        <v>197</v>
      </c>
      <c r="T29" s="54">
        <v>179</v>
      </c>
      <c r="U29" s="54">
        <v>203</v>
      </c>
      <c r="V29" s="54">
        <v>210</v>
      </c>
      <c r="W29" s="54">
        <v>207</v>
      </c>
      <c r="X29" s="54">
        <v>153</v>
      </c>
      <c r="Y29" s="6">
        <f t="shared" si="0"/>
        <v>1618</v>
      </c>
      <c r="Z29" s="6">
        <f t="shared" si="1"/>
        <v>1856</v>
      </c>
      <c r="AA29" s="6">
        <f t="shared" si="2"/>
        <v>3474</v>
      </c>
      <c r="AB29" s="6">
        <f t="shared" si="3"/>
        <v>20</v>
      </c>
      <c r="AC29" s="8">
        <f t="shared" si="4"/>
        <v>173.7</v>
      </c>
    </row>
    <row r="30" spans="1:29" ht="12.75">
      <c r="A30" s="6">
        <v>27</v>
      </c>
      <c r="B30" s="7">
        <v>833</v>
      </c>
      <c r="C30" s="7" t="s">
        <v>41</v>
      </c>
      <c r="D30" s="7" t="s">
        <v>26</v>
      </c>
      <c r="E30" s="54">
        <v>135</v>
      </c>
      <c r="F30" s="54">
        <v>166</v>
      </c>
      <c r="G30" s="54"/>
      <c r="H30" s="54"/>
      <c r="I30" s="54"/>
      <c r="J30" s="54"/>
      <c r="K30" s="54">
        <v>160</v>
      </c>
      <c r="L30" s="54">
        <v>158</v>
      </c>
      <c r="M30" s="54">
        <v>163</v>
      </c>
      <c r="N30" s="54">
        <v>176</v>
      </c>
      <c r="O30" s="54">
        <v>207</v>
      </c>
      <c r="P30" s="54">
        <v>177</v>
      </c>
      <c r="Q30" s="54">
        <v>181</v>
      </c>
      <c r="R30" s="54">
        <v>180</v>
      </c>
      <c r="S30" s="54">
        <v>165</v>
      </c>
      <c r="T30" s="54">
        <v>182</v>
      </c>
      <c r="U30" s="54"/>
      <c r="V30" s="54"/>
      <c r="W30" s="54">
        <v>155</v>
      </c>
      <c r="X30" s="54">
        <v>201</v>
      </c>
      <c r="Y30" s="6">
        <f t="shared" si="0"/>
        <v>958</v>
      </c>
      <c r="Z30" s="6">
        <f t="shared" si="1"/>
        <v>1448</v>
      </c>
      <c r="AA30" s="6">
        <f t="shared" si="2"/>
        <v>2406</v>
      </c>
      <c r="AB30" s="6">
        <f t="shared" si="3"/>
        <v>14</v>
      </c>
      <c r="AC30" s="8">
        <f t="shared" si="4"/>
        <v>171.85714285714286</v>
      </c>
    </row>
    <row r="31" spans="1:29" ht="12.75">
      <c r="A31" s="6">
        <v>28</v>
      </c>
      <c r="B31" s="7">
        <v>3140</v>
      </c>
      <c r="C31" s="7" t="s">
        <v>48</v>
      </c>
      <c r="D31" s="10" t="s">
        <v>27</v>
      </c>
      <c r="E31" s="54">
        <v>157</v>
      </c>
      <c r="F31" s="54">
        <v>169</v>
      </c>
      <c r="G31" s="54">
        <v>183</v>
      </c>
      <c r="H31" s="54">
        <v>179</v>
      </c>
      <c r="I31" s="54">
        <v>179</v>
      </c>
      <c r="J31" s="54">
        <v>158</v>
      </c>
      <c r="K31" s="54">
        <v>156</v>
      </c>
      <c r="L31" s="54">
        <v>141</v>
      </c>
      <c r="M31" s="54">
        <v>160</v>
      </c>
      <c r="N31" s="54">
        <v>154</v>
      </c>
      <c r="O31" s="54">
        <v>206</v>
      </c>
      <c r="P31" s="54">
        <v>169</v>
      </c>
      <c r="Q31" s="54">
        <v>169</v>
      </c>
      <c r="R31" s="54">
        <v>136</v>
      </c>
      <c r="S31" s="54">
        <v>169</v>
      </c>
      <c r="T31" s="54">
        <v>173</v>
      </c>
      <c r="U31" s="54">
        <v>193</v>
      </c>
      <c r="V31" s="54">
        <v>142</v>
      </c>
      <c r="W31" s="54">
        <v>151</v>
      </c>
      <c r="X31" s="54">
        <v>192</v>
      </c>
      <c r="Y31" s="6">
        <f t="shared" si="0"/>
        <v>1636</v>
      </c>
      <c r="Z31" s="6">
        <f t="shared" si="1"/>
        <v>1700</v>
      </c>
      <c r="AA31" s="6">
        <f>SUM(Y31:Z31)</f>
        <v>3336</v>
      </c>
      <c r="AB31" s="6">
        <f t="shared" si="3"/>
        <v>20</v>
      </c>
      <c r="AC31" s="8">
        <f t="shared" si="4"/>
        <v>166.8</v>
      </c>
    </row>
    <row r="32" spans="1:29" ht="12.75">
      <c r="A32" s="6">
        <v>29</v>
      </c>
      <c r="B32" s="7">
        <v>116</v>
      </c>
      <c r="C32" s="7" t="s">
        <v>64</v>
      </c>
      <c r="D32" s="7" t="s">
        <v>56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>
        <v>160</v>
      </c>
      <c r="T32" s="54">
        <v>157</v>
      </c>
      <c r="U32" s="54">
        <v>173</v>
      </c>
      <c r="V32" s="54">
        <v>163</v>
      </c>
      <c r="W32" s="54"/>
      <c r="X32" s="54"/>
      <c r="Y32" s="6">
        <f t="shared" si="0"/>
        <v>0</v>
      </c>
      <c r="Z32" s="6">
        <f t="shared" si="1"/>
        <v>653</v>
      </c>
      <c r="AA32" s="6">
        <f aca="true" t="shared" si="5" ref="AA32:AA39">SUM(E32:X32)</f>
        <v>653</v>
      </c>
      <c r="AB32" s="6">
        <f t="shared" si="3"/>
        <v>4</v>
      </c>
      <c r="AC32" s="8">
        <f t="shared" si="4"/>
        <v>163.25</v>
      </c>
    </row>
    <row r="33" spans="1:29" ht="12.75">
      <c r="A33" s="6">
        <v>30</v>
      </c>
      <c r="B33" s="7">
        <v>2711</v>
      </c>
      <c r="C33" s="7" t="s">
        <v>46</v>
      </c>
      <c r="D33" s="7" t="s">
        <v>27</v>
      </c>
      <c r="E33" s="54">
        <v>149</v>
      </c>
      <c r="F33" s="54">
        <v>190</v>
      </c>
      <c r="G33" s="54">
        <v>155</v>
      </c>
      <c r="H33" s="54">
        <v>154</v>
      </c>
      <c r="I33" s="54">
        <v>164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6">
        <f t="shared" si="0"/>
        <v>812</v>
      </c>
      <c r="Z33" s="6">
        <f t="shared" si="1"/>
        <v>0</v>
      </c>
      <c r="AA33" s="6">
        <f t="shared" si="5"/>
        <v>812</v>
      </c>
      <c r="AB33" s="6">
        <f t="shared" si="3"/>
        <v>5</v>
      </c>
      <c r="AC33" s="8">
        <f t="shared" si="4"/>
        <v>162.4</v>
      </c>
    </row>
    <row r="34" spans="1:29" s="11" customFormat="1" ht="12.75">
      <c r="A34" s="6">
        <v>31</v>
      </c>
      <c r="B34" s="7">
        <v>819</v>
      </c>
      <c r="C34" s="7" t="s">
        <v>39</v>
      </c>
      <c r="D34" s="7" t="s">
        <v>25</v>
      </c>
      <c r="E34" s="54">
        <v>153</v>
      </c>
      <c r="F34" s="54">
        <v>156</v>
      </c>
      <c r="G34" s="54">
        <v>163</v>
      </c>
      <c r="H34" s="54"/>
      <c r="I34" s="54"/>
      <c r="J34" s="54"/>
      <c r="K34" s="54"/>
      <c r="L34" s="54"/>
      <c r="M34" s="54">
        <v>182</v>
      </c>
      <c r="N34" s="54">
        <v>139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6">
        <f t="shared" si="0"/>
        <v>793</v>
      </c>
      <c r="Z34" s="6">
        <f t="shared" si="1"/>
        <v>0</v>
      </c>
      <c r="AA34" s="6">
        <f t="shared" si="5"/>
        <v>793</v>
      </c>
      <c r="AB34" s="6">
        <f t="shared" si="3"/>
        <v>5</v>
      </c>
      <c r="AC34" s="8">
        <f t="shared" si="4"/>
        <v>158.6</v>
      </c>
    </row>
    <row r="35" spans="1:29" ht="12.75" hidden="1">
      <c r="A35" s="6">
        <v>32</v>
      </c>
      <c r="B35" s="7"/>
      <c r="C35" s="7"/>
      <c r="D35" s="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6">
        <f t="shared" si="0"/>
        <v>0</v>
      </c>
      <c r="Z35" s="6">
        <f t="shared" si="1"/>
        <v>0</v>
      </c>
      <c r="AA35" s="6">
        <f t="shared" si="5"/>
        <v>0</v>
      </c>
      <c r="AB35" s="6">
        <f t="shared" si="3"/>
        <v>0</v>
      </c>
      <c r="AC35" s="8" t="e">
        <f t="shared" si="4"/>
        <v>#DIV/0!</v>
      </c>
    </row>
    <row r="36" spans="1:29" ht="12.75" hidden="1">
      <c r="A36" s="6">
        <v>33</v>
      </c>
      <c r="B36" s="7"/>
      <c r="C36" s="7"/>
      <c r="D36" s="7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">
        <f t="shared" si="0"/>
        <v>0</v>
      </c>
      <c r="Z36" s="6">
        <f t="shared" si="1"/>
        <v>0</v>
      </c>
      <c r="AA36" s="6">
        <f t="shared" si="5"/>
        <v>0</v>
      </c>
      <c r="AB36" s="6">
        <f t="shared" si="3"/>
        <v>0</v>
      </c>
      <c r="AC36" s="8" t="e">
        <f t="shared" si="4"/>
        <v>#DIV/0!</v>
      </c>
    </row>
    <row r="37" spans="1:29" ht="12.75" hidden="1">
      <c r="A37" s="6">
        <v>34</v>
      </c>
      <c r="B37" s="7"/>
      <c r="C37" s="7"/>
      <c r="D37" s="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6">
        <f t="shared" si="0"/>
        <v>0</v>
      </c>
      <c r="Z37" s="6">
        <f t="shared" si="1"/>
        <v>0</v>
      </c>
      <c r="AA37" s="6">
        <f t="shared" si="5"/>
        <v>0</v>
      </c>
      <c r="AB37" s="6">
        <f t="shared" si="3"/>
        <v>0</v>
      </c>
      <c r="AC37" s="8" t="e">
        <f t="shared" si="4"/>
        <v>#DIV/0!</v>
      </c>
    </row>
    <row r="38" spans="1:29" ht="12.75" hidden="1">
      <c r="A38" s="6">
        <v>35</v>
      </c>
      <c r="B38" s="7"/>
      <c r="C38" s="7"/>
      <c r="D38" s="7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6">
        <f t="shared" si="0"/>
        <v>0</v>
      </c>
      <c r="Z38" s="6">
        <f t="shared" si="1"/>
        <v>0</v>
      </c>
      <c r="AA38" s="6">
        <f t="shared" si="5"/>
        <v>0</v>
      </c>
      <c r="AB38" s="6">
        <f t="shared" si="3"/>
        <v>0</v>
      </c>
      <c r="AC38" s="8" t="e">
        <f t="shared" si="4"/>
        <v>#DIV/0!</v>
      </c>
    </row>
    <row r="39" spans="1:29" ht="12.75" hidden="1">
      <c r="A39" s="6">
        <v>36</v>
      </c>
      <c r="B39" s="7"/>
      <c r="C39" s="7"/>
      <c r="D39" s="7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6">
        <f t="shared" si="0"/>
        <v>0</v>
      </c>
      <c r="Z39" s="6">
        <f t="shared" si="1"/>
        <v>0</v>
      </c>
      <c r="AA39" s="6">
        <f t="shared" si="5"/>
        <v>0</v>
      </c>
      <c r="AB39" s="6">
        <f t="shared" si="3"/>
        <v>0</v>
      </c>
      <c r="AC39" s="8" t="e">
        <f t="shared" si="4"/>
        <v>#DIV/0!</v>
      </c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1:29" ht="12.75">
      <c r="A67" s="14"/>
      <c r="B67" s="15"/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9" ht="12.75">
      <c r="AA71" s="12"/>
      <c r="AB71" s="12"/>
      <c r="AC71" s="13"/>
    </row>
    <row r="72" spans="27:28" ht="12.75">
      <c r="AA72" s="12"/>
      <c r="AB72" s="12"/>
    </row>
    <row r="73" ht="12.75">
      <c r="AB73" s="12"/>
    </row>
    <row r="74" ht="12.75">
      <c r="AB74" s="12"/>
    </row>
    <row r="75" ht="12.75">
      <c r="AB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1a DIVISIÓ MASCULINA - FINAL TÍTOL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2015-06-03T08:19:42Z</cp:lastPrinted>
  <dcterms:created xsi:type="dcterms:W3CDTF">1999-10-03T14:06:37Z</dcterms:created>
  <dcterms:modified xsi:type="dcterms:W3CDTF">2015-06-09T09:27:47Z</dcterms:modified>
  <cp:category/>
  <cp:version/>
  <cp:contentType/>
  <cp:contentStatus/>
</cp:coreProperties>
</file>